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09" yWindow="-109" windowWidth="23257" windowHeight="12457" tabRatio="751"/>
  </bookViews>
  <sheets>
    <sheet name="Separado" sheetId="35" r:id="rId1"/>
    <sheet name="Dados" sheetId="31" r:id="rId2"/>
  </sheets>
  <definedNames>
    <definedName name="_xlnm._FilterDatabase" localSheetId="0" hidden="1">Separado!$A$14:$V$24</definedName>
    <definedName name="Excel_BuiltIn__FilterDatabase_2">#REF!</definedName>
    <definedName name="Item_1">#REF!</definedName>
    <definedName name="Item_1_2">#REF!</definedName>
    <definedName name="_xlnm.Print_Titles" localSheetId="0">Separado!$1:$8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35" l="1"/>
  <c r="B12" i="35" l="1"/>
  <c r="F15" i="35" l="1"/>
  <c r="F17" i="35" s="1"/>
  <c r="A23" i="35" l="1"/>
  <c r="A19" i="35" l="1"/>
  <c r="B10" i="35"/>
  <c r="B13" i="35" l="1"/>
  <c r="B11" i="35"/>
  <c r="J24" i="35"/>
  <c r="A22" i="35"/>
  <c r="A21" i="35"/>
  <c r="A20" i="35"/>
  <c r="H2" i="35"/>
  <c r="G2" i="35"/>
  <c r="B9" i="35"/>
  <c r="G1" i="35"/>
  <c r="A3" i="35"/>
  <c r="A4" i="35"/>
  <c r="A5" i="35"/>
  <c r="A6" i="35"/>
  <c r="I2" i="35" l="1"/>
  <c r="I5" i="35"/>
  <c r="O4" i="35" l="1"/>
  <c r="J4" i="35"/>
  <c r="G5" i="35"/>
  <c r="J5" i="35"/>
  <c r="H5" i="35"/>
  <c r="O5" i="35"/>
  <c r="L4" i="35"/>
  <c r="N4" i="35"/>
  <c r="M4" i="35"/>
  <c r="K4" i="35"/>
  <c r="M5" i="35"/>
  <c r="N5" i="35"/>
  <c r="L5" i="35"/>
  <c r="K5" i="35"/>
  <c r="I4" i="35" l="1"/>
  <c r="I6" i="35" s="1"/>
  <c r="O6" i="35"/>
  <c r="H4" i="35"/>
  <c r="H6" i="35" s="1"/>
  <c r="J6" i="35"/>
  <c r="N6" i="35"/>
  <c r="L6" i="35"/>
  <c r="M6" i="35"/>
  <c r="K6" i="35"/>
  <c r="G4" i="35"/>
  <c r="G6" i="35" s="1"/>
  <c r="H1" i="35" s="1"/>
</calcChain>
</file>

<file path=xl/sharedStrings.xml><?xml version="1.0" encoding="utf-8"?>
<sst xmlns="http://schemas.openxmlformats.org/spreadsheetml/2006/main" count="61" uniqueCount="59">
  <si>
    <t>ITEM</t>
  </si>
  <si>
    <t>DESCRIÇÃO</t>
  </si>
  <si>
    <t>UND</t>
  </si>
  <si>
    <t>QUANT</t>
  </si>
  <si>
    <t>Firma:</t>
  </si>
  <si>
    <t>Valor Unit</t>
  </si>
  <si>
    <t xml:space="preserve">Valor Total </t>
  </si>
  <si>
    <t>CNPJ:</t>
  </si>
  <si>
    <t>Setores:</t>
  </si>
  <si>
    <t>Licitação:</t>
  </si>
  <si>
    <t>Processo:</t>
  </si>
  <si>
    <t>Objeto:</t>
  </si>
  <si>
    <t>Abertura:</t>
  </si>
  <si>
    <t>Tipo:</t>
  </si>
  <si>
    <t>Telefone:</t>
  </si>
  <si>
    <t>Entrega:</t>
  </si>
  <si>
    <t>Local Entrega:</t>
  </si>
  <si>
    <t>Condições  de Pagamento:</t>
  </si>
  <si>
    <t>Validade da Proposta:</t>
  </si>
  <si>
    <t>Homologação:</t>
  </si>
  <si>
    <t>RESULTADO DE LICITAÇÃO SEPARADO POR SETOR/FIRMA</t>
  </si>
  <si>
    <t>Dotação:</t>
  </si>
  <si>
    <t>Contrato:</t>
  </si>
  <si>
    <t>Total Est.:</t>
  </si>
  <si>
    <t>Endereço:</t>
  </si>
  <si>
    <t>T</t>
  </si>
  <si>
    <t>Proposta válida por 60 (sessenta) dias</t>
  </si>
  <si>
    <t>End:</t>
  </si>
  <si>
    <t xml:space="preserve">          O Pregoeiro, no uso das atribuições que lhe são conferidas, ADJUDICA aos Licitantes vencedores os respectivos itens, conforme indicado no quadro abaixo:</t>
  </si>
  <si>
    <t>Representante:</t>
  </si>
  <si>
    <t>CPF:</t>
  </si>
  <si>
    <t>Enquadramento:</t>
  </si>
  <si>
    <t>Prazo:</t>
  </si>
  <si>
    <t>A execução do objeto da presente licitação será realizada junto a Secretaria obedecendo, na íntegra, ao detalhamento do termo de referência (ANEXO II).</t>
  </si>
  <si>
    <t>A administração rejeitará, no todo ou em parte, o fornecimento executado em desacordo com os termos do Edital e seus anexos.</t>
  </si>
  <si>
    <t>Prazo do Contrato: Entrega imediata</t>
  </si>
  <si>
    <t>Dot.:</t>
  </si>
  <si>
    <t>MENOR PREÇO POR ITEM</t>
  </si>
  <si>
    <t>E-mail</t>
  </si>
  <si>
    <t>Secretaria de Desenvolvimento Social</t>
  </si>
  <si>
    <t>Diretor do Departamento de Compras</t>
  </si>
  <si>
    <t>Ary Mendes de Souza</t>
  </si>
  <si>
    <t>UNID</t>
  </si>
  <si>
    <t>DISPENSA ELETRÔNICA Nº 070/2025</t>
  </si>
  <si>
    <t>PROCESSO ADMINISTRATIVO N° 3461/2025 de 04/08/2025</t>
  </si>
  <si>
    <t>AQUISIÇÃO DE MATERIAIS GRÁFICOS IMPRESSOS</t>
  </si>
  <si>
    <t>PERÍODO DE PROPOSTAS: de 24/09/2025 até 30/09/2025 às 08:00hs</t>
  </si>
  <si>
    <t>PERÍODO DE LANCES: 30/09/2025 as 08:00 hs até 30/09/2025 as 14:00 hs</t>
  </si>
  <si>
    <t>Homologação: 30/09/2025</t>
  </si>
  <si>
    <t>Previsão Publicação: 01/10/2025</t>
  </si>
  <si>
    <t>1901.08 122 0033 2.271 3390.30.00000 15000000 16</t>
  </si>
  <si>
    <t>O pagamento do objeto de que trata a DISPENSA ELETRÔNICA 070/2025, e consequente contrato serão efetuados pela Tesouraria da SMDS nos termos do Art. 7 da Instrução Normativa SEGES/ME nº 77, de 2022.</t>
  </si>
  <si>
    <t>Capas de processo personalizado com logotipo colorido 4x0; nas cores a ser definido pela contratante sendo na mesma cor dentro de fora da capa; medindo 48X3332cm (aberto); 240gr</t>
  </si>
  <si>
    <t>Carimbo profissional redondo, com diâmetro de 40mm, corpo em plástico resistente, borracha de fotopolímero, autoentitado, com almofada substituível na cor preta. A personalização será realizada com a arte fornecida pelo órgão. O carimbo deverá ser retrátil, com mola e de fácil manuseio, garantindo alta qualidade e durabilidade para uso em documentos oficiais.</t>
  </si>
  <si>
    <t>38.330.785/0001-33</t>
  </si>
  <si>
    <t>GRAFICA MAGNIFICO LTDA</t>
  </si>
  <si>
    <t>AVENIDA DOUTOR EDMAR SOARES DA SILVA, 52 - DOUTOR LUIZ TINOCO DA FONSECA, CACHOEIRO DE ITAPEMIRIM - ES - CEP. 29.313-222</t>
  </si>
  <si>
    <t>(28) 9998-5602 / (28) 9985-6029 -  E-mail: magnifico.grafica@gmail.com</t>
  </si>
  <si>
    <t>TOTAL &gt;&gt;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</si>
</sst>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R$&quot;\ * #,##0.00_-;\-&quot;R$&quot;\ * #,##0.00_-;_-&quot;R$&quot;\ * &quot;-&quot;??_-;_-@_-"/>
    <numFmt numFmtId="164" formatCode="_(* #,##0.00_);_(* \(#,##0.00\);_(* &quot;-&quot;??_);_(@_)"/>
    <numFmt numFmtId="165" formatCode="#,#00"/>
    <numFmt numFmtId="166" formatCode="00"/>
    <numFmt numFmtId="167" formatCode="#,##0.00#"/>
    <numFmt numFmtId="168" formatCode="&quot;Setor: &quot;##"/>
    <numFmt numFmtId="169" formatCode="&quot;Firma: &quot;##"/>
  </numFmts>
  <fonts count="19" x14ac:knownFonts="1">
    <font>
      <sz val="10"/>
      <name val="Arial"/>
    </font>
    <font>
      <sz val="10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6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b/>
      <sz val="9.5"/>
      <name val="Arial"/>
      <family val="2"/>
    </font>
    <font>
      <b/>
      <u/>
      <sz val="10"/>
      <name val="Arial"/>
      <family val="2"/>
    </font>
    <font>
      <u/>
      <sz val="9"/>
      <color theme="10"/>
      <name val="Arial"/>
      <family val="2"/>
    </font>
    <font>
      <sz val="9"/>
      <color rgb="FF333333"/>
      <name val="Arial"/>
      <family val="2"/>
    </font>
    <font>
      <sz val="10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42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2" fillId="0" borderId="0" applyNumberFormat="0" applyFill="0" applyBorder="0" applyAlignment="0" applyProtection="0"/>
    <xf numFmtId="44" fontId="13" fillId="0" borderId="0" applyFont="0" applyFill="0" applyBorder="0" applyAlignment="0" applyProtection="0"/>
  </cellStyleXfs>
  <cellXfs count="85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64" fontId="3" fillId="0" borderId="0" xfId="1" applyFont="1" applyBorder="1" applyAlignment="1">
      <alignment horizontal="center" vertical="center" wrapText="1"/>
    </xf>
    <xf numFmtId="165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0" xfId="0" applyFont="1"/>
    <xf numFmtId="0" fontId="0" fillId="0" borderId="0" xfId="0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9" fontId="0" fillId="3" borderId="1" xfId="0" applyNumberFormat="1" applyFill="1" applyBorder="1"/>
    <xf numFmtId="49" fontId="0" fillId="0" borderId="0" xfId="0" applyNumberFormat="1"/>
    <xf numFmtId="0" fontId="6" fillId="0" borderId="0" xfId="0" applyFont="1" applyAlignment="1">
      <alignment vertical="center" wrapText="1"/>
    </xf>
    <xf numFmtId="167" fontId="3" fillId="0" borderId="0" xfId="0" applyNumberFormat="1" applyFont="1" applyAlignment="1">
      <alignment horizontal="center" vertical="center" wrapText="1"/>
    </xf>
    <xf numFmtId="0" fontId="0" fillId="4" borderId="1" xfId="0" applyFill="1" applyBorder="1" applyAlignment="1">
      <alignment vertical="center" wrapText="1"/>
    </xf>
    <xf numFmtId="0" fontId="0" fillId="0" borderId="0" xfId="0" applyAlignment="1">
      <alignment horizontal="left"/>
    </xf>
    <xf numFmtId="167" fontId="3" fillId="0" borderId="0" xfId="0" applyNumberFormat="1" applyFont="1" applyAlignment="1">
      <alignment vertical="center" wrapText="1"/>
    </xf>
    <xf numFmtId="167" fontId="3" fillId="0" borderId="0" xfId="1" applyNumberFormat="1" applyFont="1" applyBorder="1" applyAlignment="1">
      <alignment horizontal="center" vertical="center" wrapText="1"/>
    </xf>
    <xf numFmtId="0" fontId="6" fillId="0" borderId="0" xfId="0" applyFont="1"/>
    <xf numFmtId="0" fontId="8" fillId="0" borderId="0" xfId="0" applyFont="1" applyAlignment="1">
      <alignment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8" fillId="0" borderId="0" xfId="0" applyFont="1"/>
    <xf numFmtId="0" fontId="0" fillId="5" borderId="1" xfId="0" applyFill="1" applyBorder="1"/>
    <xf numFmtId="0" fontId="0" fillId="6" borderId="1" xfId="0" applyFill="1" applyBorder="1" applyAlignment="1">
      <alignment vertical="center"/>
    </xf>
    <xf numFmtId="0" fontId="0" fillId="7" borderId="1" xfId="0" applyFill="1" applyBorder="1" applyAlignment="1">
      <alignment vertical="center"/>
    </xf>
    <xf numFmtId="0" fontId="1" fillId="0" borderId="0" xfId="0" applyFont="1" applyAlignment="1">
      <alignment wrapText="1"/>
    </xf>
    <xf numFmtId="167" fontId="6" fillId="0" borderId="0" xfId="0" quotePrefix="1" applyNumberFormat="1" applyFont="1" applyAlignment="1">
      <alignment horizontal="center" vertical="center" wrapText="1"/>
    </xf>
    <xf numFmtId="0" fontId="9" fillId="0" borderId="2" xfId="0" applyFont="1" applyBorder="1" applyAlignment="1">
      <alignment vertical="center"/>
    </xf>
    <xf numFmtId="164" fontId="3" fillId="0" borderId="2" xfId="1" applyFont="1" applyBorder="1" applyAlignment="1">
      <alignment horizontal="center" vertical="center" wrapText="1"/>
    </xf>
    <xf numFmtId="169" fontId="2" fillId="0" borderId="0" xfId="0" applyNumberFormat="1" applyFont="1" applyAlignment="1">
      <alignment horizontal="right" vertical="center"/>
    </xf>
    <xf numFmtId="168" fontId="2" fillId="0" borderId="2" xfId="0" applyNumberFormat="1" applyFont="1" applyBorder="1" applyAlignment="1">
      <alignment horizontal="right" vertical="center"/>
    </xf>
    <xf numFmtId="164" fontId="6" fillId="0" borderId="0" xfId="1" applyFont="1"/>
    <xf numFmtId="4" fontId="6" fillId="0" borderId="0" xfId="0" applyNumberFormat="1" applyFont="1"/>
    <xf numFmtId="0" fontId="10" fillId="0" borderId="0" xfId="0" applyFont="1" applyAlignment="1">
      <alignment horizontal="left" vertical="center" wrapText="1"/>
    </xf>
    <xf numFmtId="0" fontId="10" fillId="0" borderId="0" xfId="0" quotePrefix="1" applyFont="1" applyAlignment="1">
      <alignment horizontal="left" vertical="center" wrapText="1"/>
    </xf>
    <xf numFmtId="0" fontId="11" fillId="0" borderId="0" xfId="0" applyFont="1"/>
    <xf numFmtId="0" fontId="4" fillId="0" borderId="0" xfId="0" applyFont="1" applyAlignment="1">
      <alignment horizontal="right"/>
    </xf>
    <xf numFmtId="0" fontId="7" fillId="0" borderId="0" xfId="0" applyFont="1" applyAlignment="1">
      <alignment horizontal="left" vertical="center" wrapText="1"/>
    </xf>
    <xf numFmtId="0" fontId="8" fillId="8" borderId="3" xfId="0" applyFont="1" applyFill="1" applyBorder="1"/>
    <xf numFmtId="0" fontId="6" fillId="0" borderId="0" xfId="0" applyFont="1" applyAlignment="1">
      <alignment horizontal="left" vertical="center" wrapText="1"/>
    </xf>
    <xf numFmtId="0" fontId="12" fillId="0" borderId="0" xfId="2" applyAlignment="1">
      <alignment horizontal="left" vertical="center" wrapText="1"/>
    </xf>
    <xf numFmtId="0" fontId="1" fillId="0" borderId="0" xfId="0" applyFont="1"/>
    <xf numFmtId="0" fontId="12" fillId="0" borderId="0" xfId="2" quotePrefix="1" applyAlignment="1">
      <alignment horizontal="left" vertical="center" wrapText="1"/>
    </xf>
    <xf numFmtId="0" fontId="6" fillId="0" borderId="0" xfId="0" quotePrefix="1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167" fontId="5" fillId="0" borderId="2" xfId="0" applyNumberFormat="1" applyFont="1" applyBorder="1" applyAlignment="1">
      <alignment horizontal="center" vertical="center"/>
    </xf>
    <xf numFmtId="0" fontId="5" fillId="0" borderId="2" xfId="1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167" fontId="5" fillId="0" borderId="0" xfId="0" applyNumberFormat="1" applyFont="1" applyAlignment="1">
      <alignment horizontal="center" vertical="center"/>
    </xf>
    <xf numFmtId="0" fontId="5" fillId="0" borderId="0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" fillId="0" borderId="0" xfId="0" applyFont="1" applyFill="1" applyBorder="1" applyAlignment="1">
      <alignment wrapText="1"/>
    </xf>
    <xf numFmtId="167" fontId="4" fillId="0" borderId="0" xfId="0" applyNumberFormat="1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44" fontId="0" fillId="0" borderId="0" xfId="3" applyFont="1" applyFill="1" applyBorder="1" applyAlignment="1" applyProtection="1">
      <alignment horizontal="left"/>
    </xf>
    <xf numFmtId="0" fontId="8" fillId="0" borderId="0" xfId="0" applyFont="1" applyAlignment="1">
      <alignment horizontal="left" vertical="center" wrapText="1"/>
    </xf>
    <xf numFmtId="0" fontId="16" fillId="0" borderId="0" xfId="2" applyFont="1"/>
    <xf numFmtId="0" fontId="16" fillId="0" borderId="0" xfId="2" applyFont="1" applyAlignment="1">
      <alignment horizontal="left" vertical="center" wrapText="1"/>
    </xf>
    <xf numFmtId="0" fontId="8" fillId="0" borderId="0" xfId="0" applyFont="1" applyFill="1" applyBorder="1" applyAlignment="1">
      <alignment wrapText="1"/>
    </xf>
    <xf numFmtId="0" fontId="17" fillId="0" borderId="0" xfId="0" applyFont="1"/>
    <xf numFmtId="0" fontId="4" fillId="0" borderId="0" xfId="0" applyFont="1" applyAlignment="1">
      <alignment horizontal="left"/>
    </xf>
    <xf numFmtId="0" fontId="14" fillId="0" borderId="4" xfId="0" applyFont="1" applyBorder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167" fontId="4" fillId="0" borderId="5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7" fontId="2" fillId="2" borderId="1" xfId="1" applyNumberFormat="1" applyFont="1" applyFill="1" applyBorder="1" applyAlignment="1">
      <alignment horizontal="center" vertical="center" wrapText="1"/>
    </xf>
    <xf numFmtId="166" fontId="18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justify" vertical="center" wrapText="1"/>
    </xf>
    <xf numFmtId="0" fontId="18" fillId="0" borderId="1" xfId="0" applyFont="1" applyBorder="1" applyAlignment="1">
      <alignment horizontal="center" vertical="center" wrapText="1"/>
    </xf>
    <xf numFmtId="165" fontId="1" fillId="0" borderId="1" xfId="0" applyNumberFormat="1" applyFont="1" applyBorder="1" applyAlignment="1" applyProtection="1">
      <alignment horizontal="center" vertical="center" wrapText="1"/>
      <protection hidden="1"/>
    </xf>
    <xf numFmtId="167" fontId="1" fillId="0" borderId="1" xfId="0" applyNumberFormat="1" applyFont="1" applyBorder="1" applyAlignment="1" applyProtection="1">
      <alignment horizontal="center" vertical="center" wrapText="1"/>
      <protection hidden="1"/>
    </xf>
    <xf numFmtId="167" fontId="4" fillId="0" borderId="1" xfId="0" applyNumberFormat="1" applyFont="1" applyBorder="1" applyAlignment="1" applyProtection="1">
      <alignment horizontal="center" vertical="center"/>
      <protection locked="0"/>
    </xf>
    <xf numFmtId="167" fontId="9" fillId="0" borderId="5" xfId="0" applyNumberFormat="1" applyFont="1" applyBorder="1" applyAlignment="1">
      <alignment horizontal="center" vertical="center" wrapText="1"/>
    </xf>
  </cellXfs>
  <cellStyles count="4">
    <cellStyle name="Hiperlink" xfId="2" builtinId="8"/>
    <cellStyle name="Moeda" xfId="3" builtinId="4"/>
    <cellStyle name="Normal" xfId="0" builtinId="0"/>
    <cellStyle name="Vírgula" xfId="1" builtinId="3"/>
  </cellStyles>
  <dxfs count="7">
    <dxf>
      <font>
        <condense val="0"/>
        <extend val="0"/>
        <color auto="1"/>
      </font>
      <fill>
        <patternFill>
          <bgColor indexed="26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571500</xdr:colOff>
      <xdr:row>0</xdr:row>
      <xdr:rowOff>0</xdr:rowOff>
    </xdr:from>
    <xdr:to>
      <xdr:col>1</xdr:col>
      <xdr:colOff>5072051</xdr:colOff>
      <xdr:row>0</xdr:row>
      <xdr:rowOff>800100</xdr:rowOff>
    </xdr:to>
    <xdr:sp macro="" textlink="">
      <xdr:nvSpPr>
        <xdr:cNvPr id="58369" name="Text Box 1">
          <a:extLst>
            <a:ext uri="{FF2B5EF4-FFF2-40B4-BE49-F238E27FC236}">
              <a16:creationId xmlns="" xmlns:a16="http://schemas.microsoft.com/office/drawing/2014/main" id="{CC16E23D-EDE9-4767-A402-FE1273BAFCD8}"/>
            </a:ext>
          </a:extLst>
        </xdr:cNvPr>
        <xdr:cNvSpPr txBox="1">
          <a:spLocks noChangeArrowheads="1"/>
        </xdr:cNvSpPr>
      </xdr:nvSpPr>
      <xdr:spPr bwMode="auto">
        <a:xfrm>
          <a:off x="1114425" y="0"/>
          <a:ext cx="4343400" cy="800100"/>
        </a:xfrm>
        <a:prstGeom prst="rect">
          <a:avLst/>
        </a:prstGeom>
        <a:noFill/>
        <a:ln>
          <a:noFill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t-BR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47625</xdr:colOff>
      <xdr:row>0</xdr:row>
      <xdr:rowOff>0</xdr:rowOff>
    </xdr:from>
    <xdr:to>
      <xdr:col>1</xdr:col>
      <xdr:colOff>266700</xdr:colOff>
      <xdr:row>0</xdr:row>
      <xdr:rowOff>752475</xdr:rowOff>
    </xdr:to>
    <xdr:pic>
      <xdr:nvPicPr>
        <xdr:cNvPr id="58412" name="Picture 2">
          <a:extLst>
            <a:ext uri="{FF2B5EF4-FFF2-40B4-BE49-F238E27FC236}">
              <a16:creationId xmlns="" xmlns:a16="http://schemas.microsoft.com/office/drawing/2014/main" id="{BA7FC7DB-20BD-4B57-889A-1EA2971AE5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0"/>
          <a:ext cx="7620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5"/>
  <dimension ref="A1:V26"/>
  <sheetViews>
    <sheetView tabSelected="1" zoomScale="115" zoomScaleNormal="115" workbookViewId="0">
      <selection activeCell="T12" sqref="T12"/>
    </sheetView>
  </sheetViews>
  <sheetFormatPr defaultColWidth="9.125" defaultRowHeight="12.9" x14ac:dyDescent="0.2"/>
  <cols>
    <col min="1" max="1" width="8.125" style="1" customWidth="1"/>
    <col min="2" max="2" width="77" style="2" customWidth="1"/>
    <col min="3" max="3" width="7.5" style="1" customWidth="1"/>
    <col min="4" max="4" width="8" style="4" customWidth="1"/>
    <col min="5" max="5" width="11.5" style="15" customWidth="1"/>
    <col min="6" max="6" width="13.375" style="19" customWidth="1"/>
    <col min="7" max="7" width="10.5" hidden="1" customWidth="1"/>
    <col min="8" max="8" width="10.375" hidden="1" customWidth="1"/>
    <col min="9" max="9" width="10.375" style="2" hidden="1" customWidth="1"/>
    <col min="10" max="13" width="8.5" style="2" hidden="1" customWidth="1"/>
    <col min="14" max="15" width="9.125" style="2" hidden="1" customWidth="1"/>
    <col min="16" max="16384" width="9.125" style="2"/>
  </cols>
  <sheetData>
    <row r="1" spans="1:16" ht="63.7" customHeight="1" x14ac:dyDescent="0.2">
      <c r="G1" s="34" t="e">
        <f>#REF!</f>
        <v>#REF!</v>
      </c>
      <c r="H1" t="e">
        <f>IF(G1=G6,"ok","")</f>
        <v>#REF!</v>
      </c>
      <c r="I1" s="18"/>
      <c r="M1" s="18"/>
    </row>
    <row r="2" spans="1:16" s="14" customFormat="1" ht="13.6" x14ac:dyDescent="0.2">
      <c r="A2" s="69" t="s">
        <v>20</v>
      </c>
      <c r="B2" s="69"/>
      <c r="C2" s="69"/>
      <c r="D2" s="69"/>
      <c r="E2" s="69"/>
      <c r="F2" s="69"/>
      <c r="G2" s="34" t="e">
        <f>SUBTOTAL(109,#REF!)</f>
        <v>#REF!</v>
      </c>
      <c r="H2" s="20" t="e">
        <f>SUM(#REF!)</f>
        <v>#REF!</v>
      </c>
      <c r="I2" s="20" t="e">
        <f>IF(G2=H2,"OK","")</f>
        <v>#REF!</v>
      </c>
      <c r="J2" s="20"/>
      <c r="K2" s="20"/>
      <c r="L2" s="20"/>
      <c r="M2" s="20"/>
    </row>
    <row r="3" spans="1:16" s="14" customFormat="1" ht="13.6" x14ac:dyDescent="0.2">
      <c r="A3" s="70" t="str">
        <f>Dados!B1&amp;" - "&amp;Dados!B8</f>
        <v>DISPENSA ELETRÔNICA Nº 070/2025 - MENOR PREÇO POR ITEM</v>
      </c>
      <c r="B3" s="70"/>
      <c r="C3" s="70"/>
      <c r="D3" s="70"/>
      <c r="E3" s="70"/>
      <c r="F3" s="70"/>
      <c r="G3" s="34" t="s">
        <v>25</v>
      </c>
      <c r="H3" s="20">
        <v>1</v>
      </c>
      <c r="I3" s="20">
        <v>2</v>
      </c>
      <c r="J3" s="20">
        <v>3</v>
      </c>
      <c r="K3" s="20">
        <v>4</v>
      </c>
      <c r="L3" s="20">
        <v>5</v>
      </c>
      <c r="M3" s="20">
        <v>6</v>
      </c>
      <c r="N3" s="20">
        <v>7</v>
      </c>
      <c r="O3" s="20">
        <v>8</v>
      </c>
    </row>
    <row r="4" spans="1:16" s="14" customFormat="1" ht="13.6" x14ac:dyDescent="0.2">
      <c r="A4" s="70" t="str">
        <f>Dados!B2</f>
        <v>PROCESSO ADMINISTRATIVO N° 3461/2025 de 04/08/2025</v>
      </c>
      <c r="B4" s="70"/>
      <c r="C4" s="70"/>
      <c r="D4" s="70"/>
      <c r="E4" s="70"/>
      <c r="F4" s="70"/>
      <c r="G4" s="34" t="e">
        <f>#REF!</f>
        <v>#REF!</v>
      </c>
      <c r="H4" s="35" t="e">
        <f>#REF!</f>
        <v>#REF!</v>
      </c>
      <c r="I4" s="35" t="e">
        <f>#REF!</f>
        <v>#REF!</v>
      </c>
      <c r="J4" s="35" t="e">
        <f>#REF!</f>
        <v>#REF!</v>
      </c>
      <c r="K4" s="35" t="e">
        <f>#REF!</f>
        <v>#REF!</v>
      </c>
      <c r="L4" s="35" t="e">
        <f>#REF!</f>
        <v>#REF!</v>
      </c>
      <c r="M4" s="35" t="e">
        <f>#REF!</f>
        <v>#REF!</v>
      </c>
      <c r="N4" s="35" t="e">
        <f>#REF!</f>
        <v>#REF!</v>
      </c>
      <c r="O4" s="35" t="e">
        <f>#REF!</f>
        <v>#REF!</v>
      </c>
      <c r="P4" s="35"/>
    </row>
    <row r="5" spans="1:16" s="14" customFormat="1" ht="13.6" x14ac:dyDescent="0.2">
      <c r="A5" s="71" t="str">
        <f>Dados!B3</f>
        <v>AQUISIÇÃO DE MATERIAIS GRÁFICOS IMPRESSOS</v>
      </c>
      <c r="B5" s="71"/>
      <c r="C5" s="71"/>
      <c r="D5" s="71"/>
      <c r="E5" s="71"/>
      <c r="F5" s="71"/>
      <c r="G5" s="34" t="e">
        <f>SUBTOTAL(109,#REF!)/2</f>
        <v>#REF!</v>
      </c>
      <c r="H5" s="34" t="e">
        <f>SUBTOTAL(109,#REF!)/2</f>
        <v>#REF!</v>
      </c>
      <c r="I5" s="34" t="e">
        <f>SUBTOTAL(109,#REF!)/2</f>
        <v>#REF!</v>
      </c>
      <c r="J5" s="34" t="e">
        <f>SUBTOTAL(109,#REF!)/2</f>
        <v>#REF!</v>
      </c>
      <c r="K5" s="34" t="e">
        <f>SUBTOTAL(109,#REF!)/2</f>
        <v>#REF!</v>
      </c>
      <c r="L5" s="34" t="e">
        <f>SUBTOTAL(109,#REF!)/2</f>
        <v>#REF!</v>
      </c>
      <c r="M5" s="34" t="e">
        <f>SUBTOTAL(109,#REF!)/2</f>
        <v>#REF!</v>
      </c>
      <c r="N5" s="34" t="e">
        <f>SUBTOTAL(109,#REF!)/2</f>
        <v>#REF!</v>
      </c>
      <c r="O5" s="34" t="e">
        <f>SUBTOTAL(109,#REF!)/2</f>
        <v>#REF!</v>
      </c>
    </row>
    <row r="6" spans="1:16" s="14" customFormat="1" ht="13.6" x14ac:dyDescent="0.2">
      <c r="A6" s="71" t="str">
        <f>Dados!B4&amp;" - "&amp;Dados!B6&amp;" - "&amp;Dados!B7</f>
        <v>PERÍODO DE PROPOSTAS: de 24/09/2025 até 30/09/2025 às 08:00hs - Homologação: 30/09/2025 - Previsão Publicação: 01/10/2025</v>
      </c>
      <c r="B6" s="71"/>
      <c r="C6" s="71"/>
      <c r="D6" s="71"/>
      <c r="E6" s="71"/>
      <c r="F6" s="71"/>
      <c r="G6" s="29" t="e">
        <f>IF(G4=G5,"OK","")</f>
        <v>#REF!</v>
      </c>
      <c r="H6" s="29" t="e">
        <f t="shared" ref="H6:O6" si="0">IF(H4=H5,"OK","")</f>
        <v>#REF!</v>
      </c>
      <c r="I6" s="29" t="e">
        <f t="shared" si="0"/>
        <v>#REF!</v>
      </c>
      <c r="J6" s="29" t="e">
        <f t="shared" si="0"/>
        <v>#REF!</v>
      </c>
      <c r="K6" s="29" t="e">
        <f t="shared" si="0"/>
        <v>#REF!</v>
      </c>
      <c r="L6" s="29" t="e">
        <f t="shared" si="0"/>
        <v>#REF!</v>
      </c>
      <c r="M6" s="29" t="e">
        <f t="shared" si="0"/>
        <v>#REF!</v>
      </c>
      <c r="N6" s="29" t="e">
        <f t="shared" si="0"/>
        <v>#REF!</v>
      </c>
      <c r="O6" s="29" t="e">
        <f t="shared" si="0"/>
        <v>#REF!</v>
      </c>
    </row>
    <row r="7" spans="1:16" s="14" customFormat="1" ht="10.9" x14ac:dyDescent="0.2">
      <c r="A7" s="40"/>
      <c r="B7" s="40"/>
      <c r="C7" s="40"/>
      <c r="D7" s="40"/>
      <c r="E7" s="40"/>
      <c r="F7" s="40"/>
      <c r="G7" s="29"/>
      <c r="H7" s="29"/>
      <c r="I7" s="29"/>
      <c r="J7" s="29"/>
      <c r="K7" s="29"/>
      <c r="L7" s="29"/>
      <c r="M7" s="29"/>
      <c r="N7" s="29"/>
      <c r="O7" s="29"/>
    </row>
    <row r="8" spans="1:16" s="14" customFormat="1" ht="25.5" hidden="1" customHeight="1" x14ac:dyDescent="0.2">
      <c r="A8" s="71" t="s">
        <v>28</v>
      </c>
      <c r="B8" s="71"/>
      <c r="C8" s="71"/>
      <c r="D8" s="71"/>
      <c r="E8" s="71"/>
      <c r="F8" s="71"/>
      <c r="G8" s="29"/>
      <c r="H8" s="29"/>
      <c r="I8" s="29"/>
      <c r="J8" s="29"/>
      <c r="K8" s="29"/>
      <c r="L8" s="29"/>
      <c r="M8" s="29"/>
      <c r="N8" s="29"/>
      <c r="O8" s="29"/>
    </row>
    <row r="9" spans="1:16" s="21" customFormat="1" ht="14.3" x14ac:dyDescent="0.2">
      <c r="A9" s="33">
        <v>1</v>
      </c>
      <c r="B9" s="30" t="str">
        <f>LOOKUP($A9,Dados!$B$20:$P$20,Dados!$B$18:$P$18)</f>
        <v>Secretaria de Desenvolvimento Social</v>
      </c>
      <c r="C9" s="31"/>
      <c r="D9" s="30"/>
      <c r="E9" s="48"/>
      <c r="F9" s="49"/>
      <c r="G9" s="21">
        <v>1</v>
      </c>
      <c r="H9" s="24">
        <v>1</v>
      </c>
      <c r="I9" s="21">
        <v>1</v>
      </c>
    </row>
    <row r="10" spans="1:16" s="21" customFormat="1" ht="14.3" x14ac:dyDescent="0.2">
      <c r="A10" s="53" t="s">
        <v>36</v>
      </c>
      <c r="B10" s="54" t="str">
        <f>LOOKUP($A9,Dados!$B$20:$AE$20,Dados!$B$19:$AE$19)</f>
        <v>1901.08 122 0033 2.271 3390.30.00000 15000000 16</v>
      </c>
      <c r="C10" s="3"/>
      <c r="D10" s="50"/>
      <c r="E10" s="51"/>
      <c r="F10" s="52"/>
      <c r="H10" s="24"/>
    </row>
    <row r="11" spans="1:16" s="21" customFormat="1" ht="13.6" x14ac:dyDescent="0.25">
      <c r="A11" s="32">
        <v>1</v>
      </c>
      <c r="B11" s="66" t="str">
        <f>LOOKUP($A11,Dados!$B$20:$AE$20,Dados!$B$10:$AE$10)</f>
        <v>GRAFICA MAGNIFICO LTDA</v>
      </c>
      <c r="C11" s="66"/>
      <c r="D11" s="66"/>
      <c r="E11" s="66"/>
      <c r="F11" s="66"/>
      <c r="G11" s="21">
        <v>1</v>
      </c>
      <c r="H11" s="24">
        <v>1</v>
      </c>
      <c r="I11" s="21">
        <v>1</v>
      </c>
    </row>
    <row r="12" spans="1:16" s="21" customFormat="1" ht="13.6" x14ac:dyDescent="0.25">
      <c r="A12" s="39" t="s">
        <v>7</v>
      </c>
      <c r="B12" s="66" t="str">
        <f>LOOKUP($A11,Dados!$B$20:$AE$20,Dados!$B$11:$AE$11)&amp;" - "&amp;LOOKUP($A11,Dados!$B$20:$AE$20,Dados!$B$12:$AE$12)&amp;"  "&amp;LOOKUP($A11,Dados!$B$20:$AE$20,Dados!$B$13:$AE$13)</f>
        <v>38.330.785/0001-33 -   (28) 9998-5602 / (28) 9985-6029 -  E-mail: magnifico.grafica@gmail.com</v>
      </c>
      <c r="C12" s="66"/>
      <c r="D12" s="66"/>
      <c r="E12" s="66"/>
      <c r="F12" s="66"/>
      <c r="G12" s="21">
        <v>1</v>
      </c>
      <c r="H12" s="24">
        <v>1</v>
      </c>
      <c r="I12" s="21">
        <v>1</v>
      </c>
    </row>
    <row r="13" spans="1:16" s="21" customFormat="1" ht="13.6" x14ac:dyDescent="0.25">
      <c r="A13" s="39" t="s">
        <v>27</v>
      </c>
      <c r="B13" s="67" t="str">
        <f>LOOKUP($A11,Dados!$B$20:$AE$20,Dados!$B$14:$AE$14)</f>
        <v>AVENIDA DOUTOR EDMAR SOARES DA SILVA, 52 - DOUTOR LUIZ TINOCO DA FONSECA, CACHOEIRO DE ITAPEMIRIM - ES - CEP. 29.313-222</v>
      </c>
      <c r="C13" s="67"/>
      <c r="D13" s="67"/>
      <c r="E13" s="67"/>
      <c r="F13" s="67"/>
      <c r="H13" s="24"/>
    </row>
    <row r="14" spans="1:16" ht="20.399999999999999" customHeight="1" x14ac:dyDescent="0.2">
      <c r="A14" s="74" t="s">
        <v>0</v>
      </c>
      <c r="B14" s="74" t="s">
        <v>1</v>
      </c>
      <c r="C14" s="74" t="s">
        <v>2</v>
      </c>
      <c r="D14" s="75" t="s">
        <v>3</v>
      </c>
      <c r="E14" s="76" t="s">
        <v>5</v>
      </c>
      <c r="F14" s="77" t="s">
        <v>6</v>
      </c>
      <c r="G14" s="21">
        <v>1</v>
      </c>
      <c r="H14" s="24">
        <v>1</v>
      </c>
      <c r="I14" s="21">
        <v>1</v>
      </c>
    </row>
    <row r="15" spans="1:16" ht="40.1" customHeight="1" x14ac:dyDescent="0.2">
      <c r="A15" s="78">
        <v>1</v>
      </c>
      <c r="B15" s="79" t="s">
        <v>52</v>
      </c>
      <c r="C15" s="80" t="s">
        <v>2</v>
      </c>
      <c r="D15" s="81">
        <v>1000</v>
      </c>
      <c r="E15" s="82">
        <v>1.9</v>
      </c>
      <c r="F15" s="83">
        <f>D15*E15</f>
        <v>1900</v>
      </c>
      <c r="G15" s="55"/>
      <c r="H15" s="24"/>
      <c r="I15" s="55"/>
    </row>
    <row r="16" spans="1:16" ht="62.5" customHeight="1" x14ac:dyDescent="0.2">
      <c r="A16" s="78">
        <v>2</v>
      </c>
      <c r="B16" s="79" t="s">
        <v>53</v>
      </c>
      <c r="C16" s="80" t="s">
        <v>42</v>
      </c>
      <c r="D16" s="81">
        <v>3</v>
      </c>
      <c r="E16" s="82">
        <v>69.97</v>
      </c>
      <c r="F16" s="83">
        <f t="shared" ref="F16" si="1">D16*E16</f>
        <v>209.91</v>
      </c>
      <c r="G16" s="56"/>
      <c r="H16" s="24"/>
      <c r="I16" s="56"/>
    </row>
    <row r="17" spans="1:22" ht="20.399999999999999" customHeight="1" x14ac:dyDescent="0.2">
      <c r="E17" s="73" t="s">
        <v>58</v>
      </c>
      <c r="F17" s="84">
        <f>SUM(F15:F16)</f>
        <v>2109.91</v>
      </c>
      <c r="G17" s="56"/>
      <c r="H17" s="24"/>
      <c r="I17" s="56"/>
    </row>
    <row r="18" spans="1:22" ht="17" customHeight="1" x14ac:dyDescent="0.2">
      <c r="E18" s="58"/>
      <c r="F18" s="58"/>
      <c r="G18" s="59"/>
      <c r="H18" s="24"/>
      <c r="I18" s="59"/>
    </row>
    <row r="19" spans="1:22" ht="14.3" customHeight="1" x14ac:dyDescent="0.2">
      <c r="A19" s="72" t="str">
        <f>" - "&amp;Dados!B$22</f>
        <v xml:space="preserve"> - A administração rejeitará, no todo ou em parte, o fornecimento executado em desacordo com os termos do Edital e seus anexos.</v>
      </c>
      <c r="B19" s="72"/>
      <c r="C19" s="72"/>
      <c r="D19" s="72"/>
      <c r="E19" s="72"/>
      <c r="F19" s="72"/>
      <c r="G19" s="21">
        <v>3</v>
      </c>
      <c r="H19" s="24">
        <v>2</v>
      </c>
      <c r="I19" s="21">
        <v>2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</row>
    <row r="20" spans="1:22" ht="25.85" customHeight="1" x14ac:dyDescent="0.2">
      <c r="A20" s="72" t="str">
        <f>" - "&amp;Dados!B$23</f>
        <v xml:space="preserve"> - O pagamento do objeto de que trata a DISPENSA ELETRÔNICA 070/2025, e consequente contrato serão efetuados pela Tesouraria da SMDS nos termos do Art. 7 da Instrução Normativa SEGES/ME nº 77, de 2022.</v>
      </c>
      <c r="B20" s="72"/>
      <c r="C20" s="72"/>
      <c r="D20" s="72"/>
      <c r="E20" s="72"/>
      <c r="F20" s="72"/>
      <c r="G20" s="21">
        <v>3</v>
      </c>
      <c r="H20" s="24">
        <v>2</v>
      </c>
      <c r="I20" s="21">
        <v>2</v>
      </c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</row>
    <row r="21" spans="1:22" ht="17.7" customHeight="1" x14ac:dyDescent="0.2">
      <c r="A21" s="72" t="str">
        <f>" - "&amp;Dados!B$24</f>
        <v xml:space="preserve"> - Proposta válida por 60 (sessenta) dias</v>
      </c>
      <c r="B21" s="72"/>
      <c r="C21" s="72"/>
      <c r="D21" s="72"/>
      <c r="E21" s="72"/>
      <c r="F21" s="72"/>
      <c r="G21" s="21">
        <v>3</v>
      </c>
      <c r="H21" s="24">
        <v>2</v>
      </c>
      <c r="I21" s="21">
        <v>2</v>
      </c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</row>
    <row r="22" spans="1:22" ht="12.75" hidden="1" customHeight="1" x14ac:dyDescent="0.2">
      <c r="A22" s="72" t="str">
        <f>" - "&amp;Dados!B$25</f>
        <v xml:space="preserve"> - Prazo do Contrato: Entrega imediata</v>
      </c>
      <c r="B22" s="72"/>
      <c r="C22" s="72"/>
      <c r="D22" s="72"/>
      <c r="E22" s="72"/>
      <c r="F22" s="72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</row>
    <row r="23" spans="1:22" ht="12.75" hidden="1" customHeight="1" x14ac:dyDescent="0.2">
      <c r="A23" s="72" t="str">
        <f>" - "&amp;Dados!B24</f>
        <v xml:space="preserve"> - Proposta válida por 60 (sessenta) dias</v>
      </c>
      <c r="B23" s="72"/>
      <c r="C23" s="72"/>
      <c r="D23" s="72"/>
      <c r="E23" s="72"/>
      <c r="F23" s="72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</row>
    <row r="24" spans="1:22" ht="18.350000000000001" customHeight="1" x14ac:dyDescent="0.2">
      <c r="D24" s="1"/>
      <c r="F24" s="15"/>
      <c r="G24" s="21">
        <v>3</v>
      </c>
      <c r="H24" s="24">
        <v>2</v>
      </c>
      <c r="I24" s="21">
        <v>2</v>
      </c>
      <c r="J24" s="2">
        <f>IF(A24&lt;58,1,2)</f>
        <v>1</v>
      </c>
    </row>
    <row r="25" spans="1:22" x14ac:dyDescent="0.2">
      <c r="A25" s="68" t="s">
        <v>41</v>
      </c>
      <c r="B25" s="68"/>
      <c r="C25" s="68"/>
      <c r="D25" s="68"/>
      <c r="E25" s="68"/>
      <c r="F25" s="68"/>
    </row>
    <row r="26" spans="1:22" x14ac:dyDescent="0.2">
      <c r="A26" s="68" t="s">
        <v>40</v>
      </c>
      <c r="B26" s="68"/>
      <c r="C26" s="68"/>
      <c r="D26" s="68"/>
      <c r="E26" s="68"/>
      <c r="F26" s="68"/>
    </row>
  </sheetData>
  <mergeCells count="16">
    <mergeCell ref="A25:F25"/>
    <mergeCell ref="A26:F26"/>
    <mergeCell ref="A2:F2"/>
    <mergeCell ref="A3:F3"/>
    <mergeCell ref="A4:F4"/>
    <mergeCell ref="A8:F8"/>
    <mergeCell ref="A19:F19"/>
    <mergeCell ref="B11:F11"/>
    <mergeCell ref="B12:F12"/>
    <mergeCell ref="B13:F13"/>
    <mergeCell ref="A23:F23"/>
    <mergeCell ref="A6:F6"/>
    <mergeCell ref="A5:F5"/>
    <mergeCell ref="A20:F20"/>
    <mergeCell ref="A21:F21"/>
    <mergeCell ref="A22:F22"/>
  </mergeCells>
  <phoneticPr fontId="0" type="noConversion"/>
  <conditionalFormatting sqref="F15:F16">
    <cfRule type="expression" dxfId="6" priority="205" stopIfTrue="1">
      <formula>IF(#REF!="OK",IF(#REF!=1,TRUE(),FALSE()),FALSE())</formula>
    </cfRule>
    <cfRule type="expression" dxfId="5" priority="206" stopIfTrue="1">
      <formula>IF(#REF!="Empate",IF(#REF!=1,TRUE(),FALSE()),FALSE())</formula>
    </cfRule>
    <cfRule type="expression" dxfId="4" priority="207" stopIfTrue="1">
      <formula>IF(#REF!="Empate",IF(#REF!=2,TRUE(),FALSE()),FALSE())</formula>
    </cfRule>
  </conditionalFormatting>
  <conditionalFormatting sqref="G6:O8">
    <cfRule type="expression" dxfId="3" priority="208" stopIfTrue="1">
      <formula>IF(#REF!="Empate",IF(#REF!=1,TRUE(),FALSE()),FALSE())</formula>
    </cfRule>
    <cfRule type="expression" dxfId="2" priority="209" stopIfTrue="1">
      <formula>IF(#REF!="&gt;",FALSE(),IF(#REF!&gt;0,TRUE(),FALSE()))</formula>
    </cfRule>
    <cfRule type="expression" dxfId="1" priority="210" stopIfTrue="1">
      <formula>IF(#REF!="&gt;",TRUE(),FALSE())</formula>
    </cfRule>
  </conditionalFormatting>
  <conditionalFormatting sqref="F15:F16">
    <cfRule type="cellIs" dxfId="0" priority="54" stopIfTrue="1" operator="equal">
      <formula>""</formula>
    </cfRule>
  </conditionalFormatting>
  <conditionalFormatting sqref="D15:D16">
    <cfRule type="expression" priority="1" stopIfTrue="1">
      <formula>$A15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5" orientation="portrait" horizontalDpi="4294967295" verticalDpi="4294967295" r:id="rId1"/>
  <headerFooter alignWithMargins="0">
    <oddHeader>&amp;R&amp;"Arial,Negrito"&amp;6Página &amp;P de &amp;N.</oddHeader>
  </headerFooter>
  <ignoredErrors>
    <ignoredError sqref="F15:F16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/>
  <dimension ref="A1:AE29"/>
  <sheetViews>
    <sheetView workbookViewId="0">
      <selection activeCell="B14" sqref="B14"/>
    </sheetView>
  </sheetViews>
  <sheetFormatPr defaultRowHeight="12.9" x14ac:dyDescent="0.2"/>
  <cols>
    <col min="1" max="1" width="14.5" customWidth="1"/>
    <col min="2" max="2" width="63.875" customWidth="1"/>
    <col min="3" max="3" width="47.625" customWidth="1"/>
    <col min="4" max="4" width="38.375" bestFit="1" customWidth="1"/>
    <col min="5" max="16" width="17" customWidth="1"/>
    <col min="17" max="18" width="17.875" customWidth="1"/>
    <col min="19" max="28" width="19.125" customWidth="1"/>
    <col min="29" max="30" width="20" customWidth="1"/>
  </cols>
  <sheetData>
    <row r="1" spans="1:30" x14ac:dyDescent="0.2">
      <c r="A1" s="25" t="s">
        <v>9</v>
      </c>
      <c r="B1" s="44" t="s">
        <v>43</v>
      </c>
      <c r="E1" s="5"/>
      <c r="F1" s="5"/>
      <c r="G1" s="5"/>
    </row>
    <row r="2" spans="1:30" x14ac:dyDescent="0.2">
      <c r="A2" s="25" t="s">
        <v>10</v>
      </c>
      <c r="B2" s="44" t="s">
        <v>44</v>
      </c>
      <c r="E2" s="5"/>
      <c r="F2" s="5"/>
      <c r="G2" s="5"/>
    </row>
    <row r="3" spans="1:30" x14ac:dyDescent="0.2">
      <c r="A3" s="25" t="s">
        <v>11</v>
      </c>
      <c r="B3" s="44" t="s">
        <v>45</v>
      </c>
      <c r="C3" s="6"/>
      <c r="E3" s="5"/>
      <c r="F3" s="5"/>
      <c r="G3" s="5"/>
    </row>
    <row r="4" spans="1:30" x14ac:dyDescent="0.2">
      <c r="A4" s="25" t="s">
        <v>12</v>
      </c>
      <c r="B4" s="44" t="s">
        <v>46</v>
      </c>
      <c r="C4" s="6"/>
      <c r="D4" s="36"/>
      <c r="E4" s="5"/>
      <c r="F4" s="5"/>
      <c r="G4" s="5"/>
    </row>
    <row r="5" spans="1:30" x14ac:dyDescent="0.2">
      <c r="A5" s="25"/>
      <c r="B5" s="44" t="s">
        <v>47</v>
      </c>
      <c r="C5" s="6"/>
      <c r="D5" s="36"/>
      <c r="E5" s="5"/>
      <c r="F5" s="5"/>
      <c r="G5" s="5"/>
    </row>
    <row r="6" spans="1:30" x14ac:dyDescent="0.2">
      <c r="A6" s="25" t="s">
        <v>19</v>
      </c>
      <c r="B6" s="44" t="s">
        <v>48</v>
      </c>
      <c r="C6" s="6"/>
      <c r="D6" s="36"/>
      <c r="E6" s="5"/>
      <c r="F6" s="5"/>
      <c r="G6" s="5"/>
    </row>
    <row r="7" spans="1:30" x14ac:dyDescent="0.2">
      <c r="A7" s="25" t="s">
        <v>22</v>
      </c>
      <c r="B7" s="28" t="s">
        <v>49</v>
      </c>
      <c r="C7" s="6"/>
      <c r="D7" s="36"/>
      <c r="E7" s="5"/>
      <c r="F7" s="5"/>
      <c r="G7" s="5"/>
    </row>
    <row r="8" spans="1:30" x14ac:dyDescent="0.2">
      <c r="A8" s="25" t="s">
        <v>13</v>
      </c>
      <c r="B8" s="44" t="s">
        <v>37</v>
      </c>
      <c r="C8" s="6"/>
      <c r="D8" s="36"/>
      <c r="E8" s="5"/>
      <c r="F8" s="5"/>
      <c r="G8" s="5"/>
    </row>
    <row r="9" spans="1:30" x14ac:dyDescent="0.2">
      <c r="A9" s="26" t="s">
        <v>23</v>
      </c>
      <c r="B9" s="60">
        <v>16325.67</v>
      </c>
      <c r="D9" s="36"/>
      <c r="E9" s="5"/>
      <c r="F9" s="5"/>
      <c r="G9" s="5"/>
      <c r="J9" s="10"/>
    </row>
    <row r="10" spans="1:30" s="7" customFormat="1" x14ac:dyDescent="0.2">
      <c r="A10" s="8" t="s">
        <v>4</v>
      </c>
      <c r="B10" s="24" t="s">
        <v>55</v>
      </c>
      <c r="C10" s="61"/>
      <c r="D10" s="61"/>
      <c r="E10" s="42"/>
      <c r="F10" s="42"/>
      <c r="G10" s="36"/>
      <c r="H10" s="36"/>
      <c r="I10" s="36"/>
      <c r="J10" s="36"/>
      <c r="K10" s="36"/>
      <c r="L10" s="36"/>
      <c r="M10" s="42"/>
      <c r="N10" s="42"/>
      <c r="O10" s="42"/>
      <c r="P10" s="36"/>
      <c r="Q10" s="36"/>
      <c r="R10" s="36"/>
      <c r="S10" s="42"/>
      <c r="T10" s="36"/>
      <c r="U10" s="36"/>
      <c r="V10" s="36"/>
      <c r="W10" s="42"/>
      <c r="X10" s="42"/>
      <c r="Y10" s="42"/>
      <c r="Z10" s="42"/>
      <c r="AA10" s="36"/>
      <c r="AB10" s="42"/>
      <c r="AC10" s="36"/>
      <c r="AD10" s="36"/>
    </row>
    <row r="11" spans="1:30" x14ac:dyDescent="0.2">
      <c r="A11" s="9" t="s">
        <v>7</v>
      </c>
      <c r="B11" s="24" t="s">
        <v>54</v>
      </c>
      <c r="C11" s="61"/>
      <c r="D11" s="61"/>
      <c r="E11" s="42"/>
      <c r="F11" s="46"/>
      <c r="G11" s="36"/>
      <c r="H11" s="36"/>
      <c r="I11" s="36"/>
      <c r="J11" s="36"/>
      <c r="K11" s="37"/>
      <c r="L11" s="36"/>
      <c r="M11" s="42"/>
      <c r="N11" s="42"/>
      <c r="O11" s="36"/>
      <c r="P11" s="36"/>
      <c r="Q11" s="36"/>
      <c r="R11" s="36"/>
      <c r="S11" s="36"/>
      <c r="T11" s="36"/>
      <c r="U11" s="36"/>
      <c r="V11" s="36"/>
      <c r="W11" s="42"/>
      <c r="X11" s="42"/>
      <c r="Y11" s="42"/>
      <c r="Z11" s="42"/>
      <c r="AA11" s="36"/>
      <c r="AB11" s="42"/>
      <c r="AC11" s="36"/>
      <c r="AD11" s="36"/>
    </row>
    <row r="12" spans="1:30" s="13" customFormat="1" x14ac:dyDescent="0.2">
      <c r="A12" s="12" t="s">
        <v>38</v>
      </c>
      <c r="B12" s="62"/>
      <c r="C12" s="62"/>
      <c r="D12" s="63"/>
      <c r="E12" s="43"/>
      <c r="F12" s="45"/>
      <c r="G12" s="43"/>
      <c r="H12" s="43"/>
      <c r="I12" s="43"/>
      <c r="J12" s="43"/>
      <c r="K12" s="45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</row>
    <row r="13" spans="1:30" x14ac:dyDescent="0.2">
      <c r="A13" s="9" t="s">
        <v>14</v>
      </c>
      <c r="B13" s="64" t="s">
        <v>57</v>
      </c>
      <c r="C13" s="65"/>
      <c r="D13" s="61"/>
      <c r="E13" s="42"/>
      <c r="F13" s="46"/>
      <c r="G13" s="36"/>
      <c r="H13" s="42"/>
      <c r="I13" s="36"/>
      <c r="J13" s="36"/>
      <c r="K13" s="46"/>
      <c r="L13" s="36"/>
      <c r="M13" s="42"/>
      <c r="N13" s="42"/>
      <c r="O13" s="42"/>
      <c r="P13" s="36"/>
      <c r="Q13" s="36"/>
      <c r="R13" s="36"/>
      <c r="S13" s="42"/>
      <c r="T13" s="36"/>
      <c r="U13" s="36"/>
      <c r="V13" s="42"/>
      <c r="W13" s="42"/>
      <c r="X13" s="42"/>
      <c r="Y13" s="42"/>
      <c r="Z13" s="42"/>
      <c r="AA13" s="36"/>
      <c r="AB13" s="42"/>
      <c r="AC13" s="42"/>
      <c r="AD13" s="42"/>
    </row>
    <row r="14" spans="1:30" ht="23.1" x14ac:dyDescent="0.2">
      <c r="A14" s="9" t="s">
        <v>24</v>
      </c>
      <c r="B14" s="64" t="s">
        <v>56</v>
      </c>
      <c r="C14" s="64"/>
      <c r="D14" s="64"/>
      <c r="E14" s="57"/>
      <c r="F14" s="57"/>
      <c r="G14" s="36"/>
      <c r="H14" s="42"/>
      <c r="I14" s="42"/>
      <c r="J14" s="36"/>
      <c r="K14" s="46"/>
      <c r="L14" s="36"/>
      <c r="M14" s="42"/>
      <c r="N14" s="42"/>
      <c r="O14" s="42"/>
      <c r="P14" s="36"/>
      <c r="Q14" s="36"/>
      <c r="R14" s="36"/>
      <c r="S14" s="42"/>
      <c r="T14" s="36"/>
      <c r="U14" s="36"/>
      <c r="V14" s="42"/>
      <c r="W14" s="42"/>
      <c r="X14" s="36"/>
      <c r="Y14" s="36"/>
      <c r="Z14" s="36"/>
      <c r="AA14" s="36"/>
      <c r="AB14" s="42"/>
      <c r="AC14" s="36"/>
      <c r="AD14" s="36"/>
    </row>
    <row r="15" spans="1:30" x14ac:dyDescent="0.2">
      <c r="A15" s="9" t="s">
        <v>29</v>
      </c>
      <c r="C15" s="23"/>
      <c r="D15" s="36"/>
      <c r="E15" s="42"/>
      <c r="F15" s="46"/>
      <c r="G15" s="36"/>
      <c r="H15" s="42"/>
      <c r="I15" s="36"/>
      <c r="J15" s="36"/>
      <c r="K15" s="37"/>
      <c r="L15" s="36"/>
      <c r="M15" s="42"/>
      <c r="N15" s="42"/>
      <c r="O15" s="36"/>
      <c r="P15" s="36"/>
      <c r="Q15" s="36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</row>
    <row r="16" spans="1:30" x14ac:dyDescent="0.2">
      <c r="A16" s="9" t="s">
        <v>30</v>
      </c>
      <c r="C16" s="23"/>
      <c r="D16" s="36"/>
      <c r="E16" s="42"/>
      <c r="F16" s="46"/>
      <c r="G16" s="36"/>
      <c r="H16" s="42"/>
      <c r="I16" s="36"/>
      <c r="J16" s="36"/>
      <c r="K16" s="37"/>
      <c r="L16" s="36"/>
      <c r="M16" s="42"/>
      <c r="N16" s="42"/>
      <c r="O16" s="36"/>
      <c r="P16" s="36"/>
      <c r="Q16" s="36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</row>
    <row r="17" spans="1:31" x14ac:dyDescent="0.2">
      <c r="A17" s="41" t="s">
        <v>31</v>
      </c>
      <c r="B17" s="23"/>
      <c r="C17" s="23"/>
      <c r="D17" s="42"/>
      <c r="E17" s="36"/>
      <c r="F17" s="36"/>
      <c r="G17" s="36"/>
      <c r="H17" s="36"/>
      <c r="I17" s="36"/>
      <c r="J17" s="36"/>
      <c r="K17" s="36"/>
      <c r="L17" s="36"/>
      <c r="M17" s="42"/>
      <c r="N17" s="42"/>
      <c r="O17" s="42"/>
      <c r="P17" s="36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</row>
    <row r="18" spans="1:31" x14ac:dyDescent="0.2">
      <c r="A18" s="27" t="s">
        <v>8</v>
      </c>
      <c r="B18" s="23" t="s">
        <v>39</v>
      </c>
      <c r="C18" s="23"/>
      <c r="D18" s="23"/>
      <c r="E18" s="23"/>
      <c r="F18" s="23"/>
      <c r="G18" s="23"/>
      <c r="H18" s="23"/>
      <c r="I18" s="23"/>
      <c r="J18" s="23"/>
      <c r="K18" s="17"/>
      <c r="L18" s="17"/>
      <c r="M18" s="17"/>
      <c r="N18" s="17"/>
    </row>
    <row r="19" spans="1:31" ht="29.25" customHeight="1" x14ac:dyDescent="0.2">
      <c r="A19" s="27" t="s">
        <v>21</v>
      </c>
      <c r="B19" s="47" t="s">
        <v>50</v>
      </c>
      <c r="C19" s="23"/>
      <c r="D19" s="23"/>
      <c r="E19" s="23"/>
      <c r="F19" s="23"/>
      <c r="G19" s="23"/>
      <c r="H19" s="23"/>
      <c r="I19" s="23"/>
      <c r="J19" s="23"/>
      <c r="K19" s="23"/>
      <c r="L19" s="22"/>
      <c r="M19" s="22"/>
      <c r="N19" s="22"/>
      <c r="O19" s="11"/>
    </row>
    <row r="20" spans="1:31" s="38" customFormat="1" ht="13.25" customHeight="1" x14ac:dyDescent="0.15">
      <c r="B20" s="38">
        <v>1</v>
      </c>
      <c r="C20" s="38">
        <v>2</v>
      </c>
      <c r="D20" s="38">
        <v>3</v>
      </c>
      <c r="E20" s="38">
        <v>4</v>
      </c>
      <c r="F20" s="38">
        <v>5</v>
      </c>
      <c r="G20" s="38">
        <v>6</v>
      </c>
      <c r="H20" s="38">
        <v>7</v>
      </c>
      <c r="I20" s="38">
        <v>8</v>
      </c>
      <c r="J20" s="38">
        <v>9</v>
      </c>
      <c r="K20" s="38">
        <v>10</v>
      </c>
      <c r="L20" s="38">
        <v>11</v>
      </c>
      <c r="M20" s="38">
        <v>12</v>
      </c>
      <c r="N20" s="38">
        <v>13</v>
      </c>
      <c r="O20" s="38">
        <v>14</v>
      </c>
      <c r="P20" s="38">
        <v>15</v>
      </c>
      <c r="Q20" s="38">
        <v>16</v>
      </c>
      <c r="R20" s="38">
        <v>17</v>
      </c>
      <c r="S20" s="38">
        <v>18</v>
      </c>
      <c r="T20" s="38">
        <v>19</v>
      </c>
      <c r="U20" s="38">
        <v>20</v>
      </c>
      <c r="V20" s="38">
        <v>21</v>
      </c>
      <c r="W20" s="38">
        <v>22</v>
      </c>
      <c r="X20" s="38">
        <v>23</v>
      </c>
      <c r="Y20" s="38">
        <v>24</v>
      </c>
      <c r="Z20" s="38">
        <v>25</v>
      </c>
      <c r="AA20" s="38">
        <v>26</v>
      </c>
      <c r="AB20" s="38">
        <v>27</v>
      </c>
      <c r="AC20" s="38">
        <v>28</v>
      </c>
      <c r="AD20" s="38">
        <v>29</v>
      </c>
      <c r="AE20" s="38">
        <v>30</v>
      </c>
    </row>
    <row r="21" spans="1:31" ht="38.75" x14ac:dyDescent="0.2">
      <c r="A21" s="16" t="s">
        <v>15</v>
      </c>
      <c r="B21" s="7" t="s">
        <v>33</v>
      </c>
      <c r="C21" s="36"/>
      <c r="D21" s="36"/>
      <c r="E21" s="36"/>
      <c r="F21" s="36"/>
      <c r="G21" s="36"/>
      <c r="H21" s="36"/>
      <c r="I21" s="36"/>
      <c r="J21" s="36"/>
      <c r="K21" s="36"/>
      <c r="L21" s="36"/>
    </row>
    <row r="22" spans="1:31" ht="25.85" x14ac:dyDescent="0.2">
      <c r="A22" s="16" t="s">
        <v>16</v>
      </c>
      <c r="B22" s="7" t="s">
        <v>34</v>
      </c>
      <c r="C22" s="37"/>
      <c r="D22" s="36"/>
      <c r="E22" s="36"/>
      <c r="F22" s="36"/>
      <c r="G22" s="36"/>
      <c r="H22" s="36"/>
      <c r="I22" s="36"/>
      <c r="J22" s="36"/>
      <c r="K22" s="36"/>
      <c r="L22" s="37"/>
    </row>
    <row r="23" spans="1:31" ht="38.75" x14ac:dyDescent="0.2">
      <c r="A23" s="16" t="s">
        <v>17</v>
      </c>
      <c r="B23" s="47" t="s">
        <v>51</v>
      </c>
      <c r="C23" s="37"/>
      <c r="D23" s="36"/>
      <c r="E23" s="36"/>
      <c r="F23" s="36"/>
      <c r="G23" s="36"/>
      <c r="H23" s="36"/>
      <c r="I23" s="36"/>
      <c r="J23" s="36"/>
      <c r="K23" s="36"/>
      <c r="L23" s="37"/>
    </row>
    <row r="24" spans="1:31" ht="25.85" x14ac:dyDescent="0.2">
      <c r="A24" s="16" t="s">
        <v>18</v>
      </c>
      <c r="B24" s="7" t="s">
        <v>26</v>
      </c>
      <c r="C24" s="37"/>
      <c r="D24" s="36"/>
      <c r="E24" s="36"/>
      <c r="F24" s="36"/>
      <c r="G24" s="36"/>
      <c r="H24" s="36"/>
      <c r="I24" s="36"/>
      <c r="J24" s="36"/>
      <c r="K24" s="36"/>
      <c r="L24" s="37"/>
    </row>
    <row r="25" spans="1:31" x14ac:dyDescent="0.2">
      <c r="A25" s="16" t="s">
        <v>32</v>
      </c>
      <c r="B25" s="47" t="s">
        <v>35</v>
      </c>
      <c r="C25" s="37"/>
      <c r="D25" s="36"/>
      <c r="E25" s="36"/>
      <c r="F25" s="36"/>
      <c r="G25" s="36"/>
      <c r="H25" s="36"/>
      <c r="I25" s="36"/>
      <c r="J25" s="36"/>
      <c r="K25" s="36"/>
      <c r="L25" s="37"/>
    </row>
    <row r="26" spans="1:31" x14ac:dyDescent="0.2">
      <c r="A26" s="7"/>
      <c r="E26" s="5"/>
      <c r="F26" s="5"/>
      <c r="G26" s="5"/>
    </row>
    <row r="27" spans="1:31" x14ac:dyDescent="0.2">
      <c r="A27" s="7"/>
      <c r="E27" s="5"/>
      <c r="F27" s="5"/>
      <c r="G27" s="5"/>
    </row>
    <row r="28" spans="1:31" x14ac:dyDescent="0.2">
      <c r="E28" s="5"/>
      <c r="F28" s="5"/>
      <c r="G28" s="5"/>
    </row>
    <row r="29" spans="1:31" x14ac:dyDescent="0.2">
      <c r="E29" s="5"/>
      <c r="F29" s="5"/>
      <c r="G29" s="5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Separado</vt:lpstr>
      <vt:lpstr>Dados</vt:lpstr>
      <vt:lpstr>Separado!Titulos_de_impressao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dc:description>- Versão 3.3.5 - Nova Formatação_x000d_
- Versão 3.3.4 - Modificada a formatação de valores "acima" para melhor visualização_x000d_
- Versão 3.3.3 - Resolvido bug em valores "acima"_x000d_
- Versão 3.3.2 - Incluidas as dotações orçamentárias_x000d_
- Versão 3.3.1 - Incluída a data para homologação</dc:description>
  <cp:lastModifiedBy>compras</cp:lastModifiedBy>
  <cp:lastPrinted>2025-09-30T18:49:08Z</cp:lastPrinted>
  <dcterms:created xsi:type="dcterms:W3CDTF">1997-01-10T22:22:50Z</dcterms:created>
  <dcterms:modified xsi:type="dcterms:W3CDTF">2025-09-30T18:49:10Z</dcterms:modified>
</cp:coreProperties>
</file>